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9450" windowHeight="8910" activeTab="0"/>
  </bookViews>
  <sheets>
    <sheet name="расчет тарифа" sheetId="1" r:id="rId1"/>
    <sheet name="анализ объемов" sheetId="2" r:id="rId2"/>
  </sheets>
  <definedNames>
    <definedName name="_xlnm.Print_Area" localSheetId="1">'анализ объемов'!$A$1:$I$22</definedName>
    <definedName name="_xlnm.Print_Area" localSheetId="0">'расчет тарифа'!$A$1:$F$20</definedName>
  </definedNames>
  <calcPr fullCalcOnLoad="1"/>
</workbook>
</file>

<file path=xl/comments1.xml><?xml version="1.0" encoding="utf-8"?>
<comments xmlns="http://schemas.openxmlformats.org/spreadsheetml/2006/main">
  <authors>
    <author>oilyina</author>
  </authors>
  <commentList>
    <comment ref="F4" authorId="0">
      <text>
        <r>
          <rPr>
            <sz val="8"/>
            <rFont val="Tahoma"/>
            <family val="0"/>
          </rPr>
          <t xml:space="preserve">
</t>
        </r>
        <r>
          <rPr>
            <sz val="12"/>
            <rFont val="Tahoma"/>
            <family val="2"/>
          </rPr>
          <t>выберите значение из списка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<sst xmlns="http://schemas.openxmlformats.org/spreadsheetml/2006/main" count="83" uniqueCount="60">
  <si>
    <t>№ п/п</t>
  </si>
  <si>
    <t>Наименование показателя</t>
  </si>
  <si>
    <t>Ед.изм.</t>
  </si>
  <si>
    <t>Тариф на тепловую энергию</t>
  </si>
  <si>
    <t>руб./Гкал</t>
  </si>
  <si>
    <t>Теплоемкость воды</t>
  </si>
  <si>
    <t>Гкал/(кгс*град.С)</t>
  </si>
  <si>
    <t>Средняя температура холодной воды</t>
  </si>
  <si>
    <t>град.С</t>
  </si>
  <si>
    <t>Справочно:</t>
  </si>
  <si>
    <t>Норматив для населения на ГВС при отсутствии приборов учета</t>
  </si>
  <si>
    <t>Плата за ГВС в месяц на человека</t>
  </si>
  <si>
    <t>руб.</t>
  </si>
  <si>
    <t>(без НДС)</t>
  </si>
  <si>
    <t>население</t>
  </si>
  <si>
    <t>прочие потребители</t>
  </si>
  <si>
    <t>бюджет</t>
  </si>
  <si>
    <t xml:space="preserve">Расчет тарифа на горячую воду </t>
  </si>
  <si>
    <t>введите название организации</t>
  </si>
  <si>
    <t>(без выделения НДС в связи с применением упрощенной системы налогообложения)</t>
  </si>
  <si>
    <t>(без выделения НДС в связи с применением единого сельхозналога)</t>
  </si>
  <si>
    <t>Величина показателя по категориям потребителей</t>
  </si>
  <si>
    <t>Тариф на  холодную воду</t>
  </si>
  <si>
    <t>Объемный вес воды в зависимости от температуры</t>
  </si>
  <si>
    <t xml:space="preserve">Коэффициент, учитывающий тепловые потери в здании </t>
  </si>
  <si>
    <t>Справочно
объемный вес воды в зависимости от температуры</t>
  </si>
  <si>
    <t>Гкал/куб.м</t>
  </si>
  <si>
    <t>Количество тепловой энергии на подогрев воды (п.3*п.4*(п.6-п.5)*(1+п.7))</t>
  </si>
  <si>
    <t>Тариф на горячую воду (п.1+п.2*п.8*)</t>
  </si>
  <si>
    <t>Подпись ответственного лица:</t>
  </si>
  <si>
    <t>N п/п</t>
  </si>
  <si>
    <t>Ед. изм.</t>
  </si>
  <si>
    <t>Факт 2008 года</t>
  </si>
  <si>
    <t>Факт 2009 года</t>
  </si>
  <si>
    <t>Ожидаемое 2010 года</t>
  </si>
  <si>
    <t>План предприятия на 2011 год</t>
  </si>
  <si>
    <t>Факт I полугодия 2010 года</t>
  </si>
  <si>
    <t>Принято РЭК 2011 год</t>
  </si>
  <si>
    <r>
      <t>руб./м</t>
    </r>
    <r>
      <rPr>
        <vertAlign val="superscript"/>
        <sz val="14"/>
        <rFont val="Times New Roman"/>
        <family val="1"/>
      </rPr>
      <t>3</t>
    </r>
  </si>
  <si>
    <r>
      <t>кгс/м</t>
    </r>
    <r>
      <rPr>
        <vertAlign val="superscript"/>
        <sz val="14"/>
        <rFont val="Times New Roman"/>
        <family val="1"/>
      </rPr>
      <t>3</t>
    </r>
  </si>
  <si>
    <r>
      <t>руб./м</t>
    </r>
    <r>
      <rPr>
        <b/>
        <vertAlign val="superscript"/>
        <sz val="14"/>
        <rFont val="Times New Roman"/>
        <family val="1"/>
      </rPr>
      <t>3</t>
    </r>
  </si>
  <si>
    <r>
      <t>м</t>
    </r>
    <r>
      <rPr>
        <vertAlign val="superscript"/>
        <sz val="14"/>
        <rFont val="Times New Roman"/>
        <family val="1"/>
      </rPr>
      <t>3</t>
    </r>
  </si>
  <si>
    <t>Объем реализации ГВС потребителям</t>
  </si>
  <si>
    <t>в том числе</t>
  </si>
  <si>
    <t>организации перепродавцы</t>
  </si>
  <si>
    <t xml:space="preserve">Собственное потребление горячей воды </t>
  </si>
  <si>
    <t>тыс.куб.м</t>
  </si>
  <si>
    <t>Объем покупной воды на нужды ГВС</t>
  </si>
  <si>
    <t>Тариф на ГВС</t>
  </si>
  <si>
    <t>Выручка организации от реализации горячей воды сторонним потребителям</t>
  </si>
  <si>
    <t>руб/куб.м</t>
  </si>
  <si>
    <t>тыс.руб.</t>
  </si>
  <si>
    <t>Анализ объемных показателей и расчет выручки организации</t>
  </si>
  <si>
    <t>в т.ч. население</t>
  </si>
  <si>
    <t>Температура горячей воды в точке водоразбора</t>
  </si>
  <si>
    <t>из них по приборам учета</t>
  </si>
  <si>
    <t>Объем собственной воды на нужды ГВС (водозабор, скважина)</t>
  </si>
  <si>
    <t>Вукалович М.П. Таблицы термодинамических свойств воды и водяного пара</t>
  </si>
  <si>
    <t>Справочно</t>
  </si>
  <si>
    <t xml:space="preserve"> Температура горячей воды в местах водоразбора независимо от применяемой системы теплоснабжения должна быть не ниже 60 °C и не выше 75 °C. (пункт 2.4. САНПИН 2.1.4.2496-09)
</t>
  </si>
</sst>
</file>

<file path=xl/styles.xml><?xml version="1.0" encoding="utf-8"?>
<styleSheet xmlns="http://schemas.openxmlformats.org/spreadsheetml/2006/main">
  <numFmts count="17">
    <numFmt numFmtId="5" formatCode="#,##0&quot; рубб&quot;;\-#,##0&quot; рубб&quot;"/>
    <numFmt numFmtId="6" formatCode="#,##0&quot; рубб&quot;;[Red]\-#,##0&quot; рубб&quot;"/>
    <numFmt numFmtId="7" formatCode="#,##0.00&quot; рубб&quot;;\-#,##0.00&quot; рубб&quot;"/>
    <numFmt numFmtId="8" formatCode="#,##0.00&quot; рубб&quot;;[Red]\-#,##0.00&quot; рубб&quot;"/>
    <numFmt numFmtId="42" formatCode="_-* #,##0&quot; рубб&quot;_-;\-* #,##0&quot; рубб&quot;_-;_-* &quot;-&quot;&quot; рубб&quot;_-;_-@_-"/>
    <numFmt numFmtId="41" formatCode="_-* #,##0_ _р_у_б_._-;\-* #,##0_ _р_у_б_._-;_-* &quot;-&quot;_ _р_у_б_._-;_-@_-"/>
    <numFmt numFmtId="44" formatCode="_-* #,##0.00&quot; рубб&quot;_-;\-* #,##0.00&quot; рубб&quot;_-;_-* &quot;-&quot;??&quot; рубб&quot;_-;_-@_-"/>
    <numFmt numFmtId="43" formatCode="_-* #,##0.00_ _р_у_б_._-;\-* #,##0.00_ _р_у_б_._-;_-* &quot;-&quot;??_ _р_у_б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</numFmts>
  <fonts count="49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sz val="12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0"/>
      <name val="Arial Cyr"/>
      <family val="0"/>
    </font>
    <font>
      <sz val="8"/>
      <name val="Tahoma"/>
      <family val="0"/>
    </font>
    <font>
      <sz val="12"/>
      <name val="Tahoma"/>
      <family val="2"/>
    </font>
    <font>
      <sz val="14"/>
      <name val="Arial Cyr"/>
      <family val="0"/>
    </font>
    <font>
      <sz val="14"/>
      <color indexed="55"/>
      <name val="Times New Roman"/>
      <family val="1"/>
    </font>
    <font>
      <b/>
      <sz val="14"/>
      <name val="Arial Cyr"/>
      <family val="0"/>
    </font>
    <font>
      <vertAlign val="superscript"/>
      <sz val="14"/>
      <name val="Times New Roman"/>
      <family val="1"/>
    </font>
    <font>
      <b/>
      <vertAlign val="superscript"/>
      <sz val="14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31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31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33" borderId="10" xfId="0" applyFont="1" applyFill="1" applyBorder="1" applyAlignment="1">
      <alignment horizontal="right" vertical="center" wrapText="1" indent="2"/>
    </xf>
    <xf numFmtId="0" fontId="2" fillId="33" borderId="12" xfId="0" applyFont="1" applyFill="1" applyBorder="1" applyAlignment="1">
      <alignment horizontal="right" vertical="center" wrapText="1" indent="2"/>
    </xf>
    <xf numFmtId="0" fontId="2" fillId="0" borderId="10" xfId="0" applyFont="1" applyBorder="1" applyAlignment="1">
      <alignment horizontal="right" vertical="center" wrapText="1" indent="2"/>
    </xf>
    <xf numFmtId="0" fontId="2" fillId="0" borderId="12" xfId="0" applyFont="1" applyBorder="1" applyAlignment="1">
      <alignment horizontal="right" vertical="center" wrapText="1" indent="2"/>
    </xf>
    <xf numFmtId="2" fontId="2" fillId="0" borderId="10" xfId="0" applyNumberFormat="1" applyFont="1" applyBorder="1" applyAlignment="1">
      <alignment horizontal="right" vertical="center" wrapText="1" indent="2"/>
    </xf>
    <xf numFmtId="2" fontId="2" fillId="0" borderId="12" xfId="0" applyNumberFormat="1" applyFont="1" applyBorder="1" applyAlignment="1">
      <alignment horizontal="right" vertical="center" wrapText="1" indent="2"/>
    </xf>
    <xf numFmtId="2" fontId="5" fillId="0" borderId="10" xfId="0" applyNumberFormat="1" applyFont="1" applyBorder="1" applyAlignment="1">
      <alignment horizontal="right" vertical="center" wrapText="1" indent="2"/>
    </xf>
    <xf numFmtId="2" fontId="5" fillId="0" borderId="12" xfId="0" applyNumberFormat="1" applyFont="1" applyBorder="1" applyAlignment="1">
      <alignment horizontal="right" vertical="center" wrapText="1" indent="2"/>
    </xf>
    <xf numFmtId="0" fontId="2" fillId="0" borderId="10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2" fillId="0" borderId="10" xfId="0" applyFont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top" wrapText="1"/>
    </xf>
    <xf numFmtId="0" fontId="0" fillId="0" borderId="0" xfId="0" applyAlignment="1">
      <alignment horizontal="left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2" fontId="2" fillId="33" borderId="10" xfId="0" applyNumberFormat="1" applyFont="1" applyFill="1" applyBorder="1" applyAlignment="1">
      <alignment horizontal="center" vertical="top" wrapText="1"/>
    </xf>
    <xf numFmtId="2" fontId="2" fillId="0" borderId="10" xfId="0" applyNumberFormat="1" applyFont="1" applyBorder="1" applyAlignment="1">
      <alignment horizontal="center" vertical="top" wrapText="1"/>
    </xf>
    <xf numFmtId="2" fontId="2" fillId="0" borderId="10" xfId="0" applyNumberFormat="1" applyFont="1" applyFill="1" applyBorder="1" applyAlignment="1">
      <alignment horizontal="center" vertical="top" wrapText="1"/>
    </xf>
    <xf numFmtId="2" fontId="2" fillId="0" borderId="10" xfId="0" applyNumberFormat="1" applyFont="1" applyFill="1" applyBorder="1" applyAlignment="1">
      <alignment horizontal="right" vertical="center" wrapText="1" indent="2"/>
    </xf>
    <xf numFmtId="2" fontId="2" fillId="0" borderId="12" xfId="0" applyNumberFormat="1" applyFont="1" applyFill="1" applyBorder="1" applyAlignment="1">
      <alignment horizontal="right" vertical="center" wrapText="1" indent="2"/>
    </xf>
    <xf numFmtId="2" fontId="2" fillId="33" borderId="10" xfId="0" applyNumberFormat="1" applyFont="1" applyFill="1" applyBorder="1" applyAlignment="1">
      <alignment horizontal="right" vertical="center" wrapText="1" indent="2"/>
    </xf>
    <xf numFmtId="0" fontId="2" fillId="0" borderId="10" xfId="0" applyFont="1" applyBorder="1" applyAlignment="1">
      <alignment horizontal="center" vertical="center" wrapText="1"/>
    </xf>
    <xf numFmtId="172" fontId="2" fillId="0" borderId="10" xfId="0" applyNumberFormat="1" applyFont="1" applyBorder="1" applyAlignment="1">
      <alignment horizontal="right" vertical="center" wrapText="1" indent="2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2" fontId="2" fillId="33" borderId="12" xfId="0" applyNumberFormat="1" applyFont="1" applyFill="1" applyBorder="1" applyAlignment="1">
      <alignment horizontal="right" vertical="center" wrapText="1" indent="2"/>
    </xf>
    <xf numFmtId="172" fontId="2" fillId="0" borderId="12" xfId="0" applyNumberFormat="1" applyFont="1" applyBorder="1" applyAlignment="1">
      <alignment horizontal="right" vertical="center" wrapText="1" indent="2"/>
    </xf>
    <xf numFmtId="0" fontId="2" fillId="0" borderId="17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2" fontId="2" fillId="0" borderId="11" xfId="0" applyNumberFormat="1" applyFont="1" applyBorder="1" applyAlignment="1">
      <alignment horizontal="right" vertical="center" wrapText="1" indent="2"/>
    </xf>
    <xf numFmtId="2" fontId="2" fillId="0" borderId="18" xfId="0" applyNumberFormat="1" applyFont="1" applyBorder="1" applyAlignment="1">
      <alignment horizontal="right" vertical="center" wrapText="1" indent="2"/>
    </xf>
    <xf numFmtId="0" fontId="2" fillId="0" borderId="10" xfId="0" applyFont="1" applyBorder="1" applyAlignment="1">
      <alignment horizontal="left" vertical="top" wrapText="1" indent="2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1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2" fillId="0" borderId="22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9" fillId="33" borderId="0" xfId="0" applyFont="1" applyFill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"/>
  <sheetViews>
    <sheetView tabSelected="1" view="pageBreakPreview" zoomScale="75" zoomScaleSheetLayoutView="75" zoomScalePageLayoutView="0" workbookViewId="0" topLeftCell="A1">
      <selection activeCell="D7" sqref="D7"/>
    </sheetView>
  </sheetViews>
  <sheetFormatPr defaultColWidth="9.00390625" defaultRowHeight="12.75"/>
  <cols>
    <col min="1" max="1" width="9.125" style="4" customWidth="1"/>
    <col min="2" max="2" width="37.625" style="1" customWidth="1"/>
    <col min="3" max="3" width="21.375" style="4" customWidth="1"/>
    <col min="4" max="4" width="17.875" style="1" customWidth="1"/>
    <col min="5" max="5" width="16.25390625" style="1" customWidth="1"/>
    <col min="6" max="6" width="15.875" style="1" customWidth="1"/>
    <col min="7" max="8" width="9.125" style="1" customWidth="1"/>
    <col min="9" max="9" width="16.375" style="1" customWidth="1"/>
  </cols>
  <sheetData>
    <row r="1" ht="18.75">
      <c r="N1" s="12" t="s">
        <v>13</v>
      </c>
    </row>
    <row r="2" spans="1:14" ht="26.25" customHeight="1">
      <c r="A2" s="57" t="s">
        <v>17</v>
      </c>
      <c r="B2" s="58"/>
      <c r="C2" s="58"/>
      <c r="D2" s="58"/>
      <c r="E2" s="58"/>
      <c r="F2" s="58"/>
      <c r="N2" s="12" t="s">
        <v>19</v>
      </c>
    </row>
    <row r="3" spans="1:14" ht="30" customHeight="1">
      <c r="A3" s="62" t="s">
        <v>18</v>
      </c>
      <c r="B3" s="63"/>
      <c r="C3" s="63"/>
      <c r="D3" s="63"/>
      <c r="E3" s="63"/>
      <c r="F3" s="63"/>
      <c r="N3" s="12" t="s">
        <v>20</v>
      </c>
    </row>
    <row r="4" ht="19.5" thickBot="1">
      <c r="F4" s="1" t="s">
        <v>13</v>
      </c>
    </row>
    <row r="5" spans="1:9" s="3" customFormat="1" ht="37.5" customHeight="1">
      <c r="A5" s="59" t="s">
        <v>0</v>
      </c>
      <c r="B5" s="55" t="s">
        <v>1</v>
      </c>
      <c r="C5" s="55" t="s">
        <v>2</v>
      </c>
      <c r="D5" s="55" t="s">
        <v>21</v>
      </c>
      <c r="E5" s="55"/>
      <c r="F5" s="56"/>
      <c r="G5" s="2"/>
      <c r="H5" s="2"/>
      <c r="I5" s="2"/>
    </row>
    <row r="6" spans="1:9" s="3" customFormat="1" ht="37.5">
      <c r="A6" s="60"/>
      <c r="B6" s="61"/>
      <c r="C6" s="61"/>
      <c r="D6" s="37" t="s">
        <v>14</v>
      </c>
      <c r="E6" s="37" t="s">
        <v>16</v>
      </c>
      <c r="F6" s="41" t="s">
        <v>15</v>
      </c>
      <c r="G6" s="2"/>
      <c r="H6" s="2"/>
      <c r="I6" s="2"/>
    </row>
    <row r="7" spans="1:9" s="6" customFormat="1" ht="22.5">
      <c r="A7" s="42">
        <v>1</v>
      </c>
      <c r="B7" s="22" t="s">
        <v>22</v>
      </c>
      <c r="C7" s="37" t="s">
        <v>38</v>
      </c>
      <c r="D7" s="36"/>
      <c r="E7" s="36"/>
      <c r="F7" s="43"/>
      <c r="G7" s="5"/>
      <c r="H7" s="5"/>
      <c r="I7" s="5"/>
    </row>
    <row r="8" spans="1:9" s="6" customFormat="1" ht="36.75" customHeight="1">
      <c r="A8" s="42">
        <f aca="true" t="shared" si="0" ref="A8:A13">A7+1</f>
        <v>2</v>
      </c>
      <c r="B8" s="22" t="s">
        <v>3</v>
      </c>
      <c r="C8" s="37" t="s">
        <v>4</v>
      </c>
      <c r="D8" s="36"/>
      <c r="E8" s="36"/>
      <c r="F8" s="43"/>
      <c r="G8" s="5"/>
      <c r="H8" s="5"/>
      <c r="I8" s="5"/>
    </row>
    <row r="9" spans="1:9" s="6" customFormat="1" ht="30.75" customHeight="1">
      <c r="A9" s="42">
        <f t="shared" si="0"/>
        <v>3</v>
      </c>
      <c r="B9" s="22" t="s">
        <v>5</v>
      </c>
      <c r="C9" s="37" t="s">
        <v>6</v>
      </c>
      <c r="D9" s="16">
        <f>1/1000000</f>
        <v>1E-06</v>
      </c>
      <c r="E9" s="16">
        <f>1/1000000</f>
        <v>1E-06</v>
      </c>
      <c r="F9" s="17">
        <f>1/1000000</f>
        <v>1E-06</v>
      </c>
      <c r="G9" s="50" t="s">
        <v>57</v>
      </c>
      <c r="I9" s="5"/>
    </row>
    <row r="10" spans="1:9" s="6" customFormat="1" ht="61.5" customHeight="1">
      <c r="A10" s="42">
        <f t="shared" si="0"/>
        <v>4</v>
      </c>
      <c r="B10" s="22" t="s">
        <v>23</v>
      </c>
      <c r="C10" s="37" t="s">
        <v>39</v>
      </c>
      <c r="D10" s="14">
        <f>I12</f>
        <v>983.2</v>
      </c>
      <c r="E10" s="14">
        <f>D10</f>
        <v>983.2</v>
      </c>
      <c r="F10" s="15">
        <f>D10</f>
        <v>983.2</v>
      </c>
      <c r="G10" s="5"/>
      <c r="H10" s="54" t="s">
        <v>25</v>
      </c>
      <c r="I10" s="54"/>
    </row>
    <row r="11" spans="1:9" s="6" customFormat="1" ht="37.5">
      <c r="A11" s="42">
        <f t="shared" si="0"/>
        <v>5</v>
      </c>
      <c r="B11" s="22" t="s">
        <v>7</v>
      </c>
      <c r="C11" s="37" t="s">
        <v>8</v>
      </c>
      <c r="D11" s="18">
        <f>(5*220+15*(365-220-15))/(365-15)</f>
        <v>8.714285714285714</v>
      </c>
      <c r="E11" s="18">
        <f>D11</f>
        <v>8.714285714285714</v>
      </c>
      <c r="F11" s="19">
        <f>D11</f>
        <v>8.714285714285714</v>
      </c>
      <c r="H11" s="7">
        <v>55</v>
      </c>
      <c r="I11" s="7">
        <v>985.73</v>
      </c>
    </row>
    <row r="12" spans="1:9" s="6" customFormat="1" ht="50.25" customHeight="1">
      <c r="A12" s="42">
        <f t="shared" si="0"/>
        <v>6</v>
      </c>
      <c r="B12" s="22" t="s">
        <v>54</v>
      </c>
      <c r="C12" s="37" t="s">
        <v>8</v>
      </c>
      <c r="D12" s="14">
        <f>H12</f>
        <v>60</v>
      </c>
      <c r="E12" s="14">
        <f>D12</f>
        <v>60</v>
      </c>
      <c r="F12" s="15">
        <f>D12</f>
        <v>60</v>
      </c>
      <c r="H12" s="7">
        <v>60</v>
      </c>
      <c r="I12" s="7">
        <v>983.2</v>
      </c>
    </row>
    <row r="13" spans="1:9" s="6" customFormat="1" ht="61.5" customHeight="1">
      <c r="A13" s="42">
        <f t="shared" si="0"/>
        <v>7</v>
      </c>
      <c r="B13" s="22" t="s">
        <v>24</v>
      </c>
      <c r="C13" s="37"/>
      <c r="D13" s="16">
        <v>0.03</v>
      </c>
      <c r="E13" s="16">
        <f>D13</f>
        <v>0.03</v>
      </c>
      <c r="F13" s="17">
        <f>D13</f>
        <v>0.03</v>
      </c>
      <c r="H13" s="7">
        <v>65</v>
      </c>
      <c r="I13" s="7">
        <v>980.5</v>
      </c>
    </row>
    <row r="14" spans="1:9" s="6" customFormat="1" ht="61.5" customHeight="1">
      <c r="A14" s="42">
        <f>A13+1</f>
        <v>8</v>
      </c>
      <c r="B14" s="22" t="s">
        <v>27</v>
      </c>
      <c r="C14" s="37" t="s">
        <v>26</v>
      </c>
      <c r="D14" s="38">
        <f>(D9*D10*(D12-D11)*(1+D13))</f>
        <v>0.051936837714285713</v>
      </c>
      <c r="E14" s="38">
        <f>(E9*E10*(E12-E11)*(1+E13))</f>
        <v>0.051936837714285713</v>
      </c>
      <c r="F14" s="44">
        <f>(F9*F10*(F12-F11)*(1+F13))</f>
        <v>0.051936837714285713</v>
      </c>
      <c r="H14" s="7">
        <v>70</v>
      </c>
      <c r="I14" s="7">
        <v>977.8</v>
      </c>
    </row>
    <row r="15" spans="1:6" s="6" customFormat="1" ht="65.25" customHeight="1">
      <c r="A15" s="42">
        <v>9</v>
      </c>
      <c r="B15" s="39" t="s">
        <v>28</v>
      </c>
      <c r="C15" s="40" t="s">
        <v>40</v>
      </c>
      <c r="D15" s="20">
        <f>D7+D8*(D9*D10*(D12-D11)*(1+D13))</f>
        <v>0</v>
      </c>
      <c r="E15" s="20">
        <f>E7+E8*(E9*E10*(E12-E11)*(1+E13))</f>
        <v>0</v>
      </c>
      <c r="F15" s="21">
        <f>F7+F8*(F9*F10*(F12-F11)*(1+F13))</f>
        <v>0</v>
      </c>
    </row>
    <row r="16" spans="1:9" s="6" customFormat="1" ht="21.75" customHeight="1">
      <c r="A16" s="42"/>
      <c r="B16" s="22" t="s">
        <v>9</v>
      </c>
      <c r="C16" s="37"/>
      <c r="D16" s="22"/>
      <c r="E16" s="22"/>
      <c r="F16" s="23"/>
      <c r="G16" s="5"/>
      <c r="H16" s="5"/>
      <c r="I16" s="5"/>
    </row>
    <row r="17" spans="1:9" s="6" customFormat="1" ht="56.25">
      <c r="A17" s="42">
        <v>10</v>
      </c>
      <c r="B17" s="22" t="s">
        <v>10</v>
      </c>
      <c r="C17" s="37" t="s">
        <v>41</v>
      </c>
      <c r="D17" s="36"/>
      <c r="E17" s="34"/>
      <c r="F17" s="35"/>
      <c r="G17" s="5"/>
      <c r="H17" s="5"/>
      <c r="I17" s="5"/>
    </row>
    <row r="18" spans="1:9" s="6" customFormat="1" ht="38.25" thickBot="1">
      <c r="A18" s="45">
        <v>11</v>
      </c>
      <c r="B18" s="46" t="s">
        <v>11</v>
      </c>
      <c r="C18" s="8" t="s">
        <v>12</v>
      </c>
      <c r="D18" s="47">
        <f>D17*D15</f>
        <v>0</v>
      </c>
      <c r="E18" s="47"/>
      <c r="F18" s="48"/>
      <c r="G18" s="5"/>
      <c r="H18" s="5"/>
      <c r="I18" s="5"/>
    </row>
    <row r="19" spans="1:9" s="6" customFormat="1" ht="36.75" customHeight="1">
      <c r="A19" s="24"/>
      <c r="B19" s="24"/>
      <c r="C19" s="24"/>
      <c r="D19" s="24"/>
      <c r="E19" s="24"/>
      <c r="F19" s="24"/>
      <c r="G19" s="5"/>
      <c r="H19" s="5"/>
      <c r="I19" s="5"/>
    </row>
    <row r="20" spans="1:9" s="11" customFormat="1" ht="18.75">
      <c r="A20" s="9"/>
      <c r="B20" s="10" t="s">
        <v>29</v>
      </c>
      <c r="C20" s="9"/>
      <c r="D20" s="10"/>
      <c r="E20" s="10"/>
      <c r="F20" s="10"/>
      <c r="G20" s="10"/>
      <c r="H20" s="10"/>
      <c r="I20" s="10"/>
    </row>
    <row r="21" ht="18.75">
      <c r="A21" s="51" t="s">
        <v>58</v>
      </c>
    </row>
    <row r="22" spans="1:6" ht="21" customHeight="1">
      <c r="A22" s="52" t="s">
        <v>59</v>
      </c>
      <c r="B22" s="53"/>
      <c r="C22" s="53"/>
      <c r="D22" s="53"/>
      <c r="E22" s="53"/>
      <c r="F22" s="53"/>
    </row>
    <row r="23" spans="1:6" ht="18.75">
      <c r="A23" s="53"/>
      <c r="B23" s="53"/>
      <c r="C23" s="53"/>
      <c r="D23" s="53"/>
      <c r="E23" s="53"/>
      <c r="F23" s="53"/>
    </row>
  </sheetData>
  <sheetProtection/>
  <mergeCells count="8">
    <mergeCell ref="A22:F23"/>
    <mergeCell ref="H10:I10"/>
    <mergeCell ref="D5:F5"/>
    <mergeCell ref="A2:F2"/>
    <mergeCell ref="A5:A6"/>
    <mergeCell ref="B5:B6"/>
    <mergeCell ref="C5:C6"/>
    <mergeCell ref="A3:F3"/>
  </mergeCells>
  <dataValidations count="1">
    <dataValidation type="list" allowBlank="1" showInputMessage="1" showErrorMessage="1" sqref="F4">
      <formula1>$N$1:$N$3</formula1>
    </dataValidation>
  </dataValidations>
  <printOptions/>
  <pageMargins left="0.57" right="0.38" top="0.41" bottom="1" header="0.5" footer="0.5"/>
  <pageSetup fitToHeight="1" fitToWidth="1" horizontalDpi="600" verticalDpi="600" orientation="portrait" paperSize="9" scale="8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view="pageBreakPreview" zoomScale="60" zoomScalePageLayoutView="0" workbookViewId="0" topLeftCell="A1">
      <selection activeCell="N20" sqref="N20"/>
    </sheetView>
  </sheetViews>
  <sheetFormatPr defaultColWidth="9.00390625" defaultRowHeight="12.75"/>
  <cols>
    <col min="1" max="1" width="6.375" style="0" customWidth="1"/>
    <col min="2" max="2" width="38.25390625" style="0" customWidth="1"/>
    <col min="3" max="3" width="12.75390625" style="0" customWidth="1"/>
    <col min="4" max="5" width="11.375" style="0" customWidth="1"/>
    <col min="6" max="6" width="15.25390625" style="0" customWidth="1"/>
    <col min="7" max="7" width="16.125" style="0" customWidth="1"/>
    <col min="8" max="8" width="17.375" style="0" customWidth="1"/>
    <col min="9" max="9" width="15.75390625" style="0" customWidth="1"/>
  </cols>
  <sheetData>
    <row r="1" ht="34.5" customHeight="1">
      <c r="B1" s="30" t="s">
        <v>52</v>
      </c>
    </row>
    <row r="2" spans="1:9" ht="56.25">
      <c r="A2" s="28" t="s">
        <v>30</v>
      </c>
      <c r="B2" s="28" t="s">
        <v>1</v>
      </c>
      <c r="C2" s="29" t="s">
        <v>31</v>
      </c>
      <c r="D2" s="29" t="s">
        <v>32</v>
      </c>
      <c r="E2" s="29" t="s">
        <v>33</v>
      </c>
      <c r="F2" s="28" t="s">
        <v>36</v>
      </c>
      <c r="G2" s="28" t="s">
        <v>34</v>
      </c>
      <c r="H2" s="28" t="s">
        <v>35</v>
      </c>
      <c r="I2" s="28" t="s">
        <v>37</v>
      </c>
    </row>
    <row r="3" spans="1:9" ht="41.25" customHeight="1">
      <c r="A3" s="13">
        <v>1</v>
      </c>
      <c r="B3" s="25" t="s">
        <v>42</v>
      </c>
      <c r="C3" s="13" t="s">
        <v>46</v>
      </c>
      <c r="D3" s="33">
        <f aca="true" t="shared" si="0" ref="D3:I3">D5+D7+D9+D11</f>
        <v>0</v>
      </c>
      <c r="E3" s="33">
        <f t="shared" si="0"/>
        <v>0</v>
      </c>
      <c r="F3" s="33">
        <f t="shared" si="0"/>
        <v>0</v>
      </c>
      <c r="G3" s="33">
        <f t="shared" si="0"/>
        <v>0</v>
      </c>
      <c r="H3" s="33">
        <f t="shared" si="0"/>
        <v>0</v>
      </c>
      <c r="I3" s="33">
        <f t="shared" si="0"/>
        <v>0</v>
      </c>
    </row>
    <row r="4" spans="1:9" ht="18.75">
      <c r="A4" s="13"/>
      <c r="B4" s="25" t="s">
        <v>43</v>
      </c>
      <c r="C4" s="13"/>
      <c r="D4" s="32"/>
      <c r="E4" s="32"/>
      <c r="F4" s="32"/>
      <c r="G4" s="32"/>
      <c r="H4" s="32"/>
      <c r="I4" s="32"/>
    </row>
    <row r="5" spans="1:9" ht="24" customHeight="1">
      <c r="A5" s="13"/>
      <c r="B5" s="25" t="str">
        <f>'расчет тарифа'!D6</f>
        <v>население</v>
      </c>
      <c r="C5" s="13" t="s">
        <v>46</v>
      </c>
      <c r="D5" s="31"/>
      <c r="E5" s="31"/>
      <c r="F5" s="31"/>
      <c r="G5" s="31"/>
      <c r="H5" s="31"/>
      <c r="I5" s="32"/>
    </row>
    <row r="6" spans="1:9" ht="24" customHeight="1">
      <c r="A6" s="13"/>
      <c r="B6" s="49" t="s">
        <v>55</v>
      </c>
      <c r="C6" s="13" t="s">
        <v>46</v>
      </c>
      <c r="D6" s="31"/>
      <c r="E6" s="31"/>
      <c r="F6" s="31"/>
      <c r="G6" s="31"/>
      <c r="H6" s="31"/>
      <c r="I6" s="32"/>
    </row>
    <row r="7" spans="1:9" ht="24" customHeight="1">
      <c r="A7" s="13"/>
      <c r="B7" s="25" t="str">
        <f>'расчет тарифа'!E6</f>
        <v>бюджет</v>
      </c>
      <c r="C7" s="13" t="s">
        <v>46</v>
      </c>
      <c r="D7" s="31"/>
      <c r="E7" s="31"/>
      <c r="F7" s="31"/>
      <c r="G7" s="31"/>
      <c r="H7" s="31"/>
      <c r="I7" s="32"/>
    </row>
    <row r="8" spans="1:9" ht="24" customHeight="1">
      <c r="A8" s="13"/>
      <c r="B8" s="49" t="s">
        <v>55</v>
      </c>
      <c r="C8" s="13" t="s">
        <v>46</v>
      </c>
      <c r="D8" s="31"/>
      <c r="E8" s="31"/>
      <c r="F8" s="31"/>
      <c r="G8" s="31"/>
      <c r="H8" s="31"/>
      <c r="I8" s="32"/>
    </row>
    <row r="9" spans="1:9" ht="24" customHeight="1">
      <c r="A9" s="13"/>
      <c r="B9" s="26" t="s">
        <v>44</v>
      </c>
      <c r="C9" s="13" t="s">
        <v>46</v>
      </c>
      <c r="D9" s="31"/>
      <c r="E9" s="31"/>
      <c r="F9" s="31"/>
      <c r="G9" s="31"/>
      <c r="H9" s="31"/>
      <c r="I9" s="32"/>
    </row>
    <row r="10" spans="1:9" ht="24" customHeight="1">
      <c r="A10" s="13"/>
      <c r="B10" s="49" t="s">
        <v>55</v>
      </c>
      <c r="C10" s="13" t="s">
        <v>46</v>
      </c>
      <c r="D10" s="31"/>
      <c r="E10" s="31"/>
      <c r="F10" s="31"/>
      <c r="G10" s="31"/>
      <c r="H10" s="31"/>
      <c r="I10" s="32"/>
    </row>
    <row r="11" spans="1:9" ht="24" customHeight="1">
      <c r="A11" s="13"/>
      <c r="B11" s="25" t="str">
        <f>'расчет тарифа'!F6</f>
        <v>прочие потребители</v>
      </c>
      <c r="C11" s="13" t="s">
        <v>46</v>
      </c>
      <c r="D11" s="31"/>
      <c r="E11" s="31"/>
      <c r="F11" s="31"/>
      <c r="G11" s="31"/>
      <c r="H11" s="31"/>
      <c r="I11" s="32"/>
    </row>
    <row r="12" spans="1:9" ht="24" customHeight="1">
      <c r="A12" s="13"/>
      <c r="B12" s="49" t="s">
        <v>55</v>
      </c>
      <c r="C12" s="13" t="s">
        <v>46</v>
      </c>
      <c r="D12" s="31"/>
      <c r="E12" s="31"/>
      <c r="F12" s="31"/>
      <c r="G12" s="31"/>
      <c r="H12" s="31"/>
      <c r="I12" s="32"/>
    </row>
    <row r="13" spans="1:9" ht="40.5" customHeight="1">
      <c r="A13" s="13">
        <v>2</v>
      </c>
      <c r="B13" s="25" t="s">
        <v>45</v>
      </c>
      <c r="C13" s="13" t="s">
        <v>46</v>
      </c>
      <c r="D13" s="31"/>
      <c r="E13" s="31"/>
      <c r="F13" s="31"/>
      <c r="G13" s="31"/>
      <c r="H13" s="31"/>
      <c r="I13" s="32"/>
    </row>
    <row r="14" spans="1:9" ht="37.5">
      <c r="A14" s="13">
        <v>3</v>
      </c>
      <c r="B14" s="25" t="s">
        <v>47</v>
      </c>
      <c r="C14" s="13" t="s">
        <v>46</v>
      </c>
      <c r="D14" s="31"/>
      <c r="E14" s="31"/>
      <c r="F14" s="31"/>
      <c r="G14" s="31"/>
      <c r="H14" s="31"/>
      <c r="I14" s="32"/>
    </row>
    <row r="15" spans="1:9" ht="56.25">
      <c r="A15" s="13">
        <v>4</v>
      </c>
      <c r="B15" s="25" t="s">
        <v>56</v>
      </c>
      <c r="C15" s="13" t="s">
        <v>46</v>
      </c>
      <c r="D15" s="31"/>
      <c r="E15" s="31"/>
      <c r="F15" s="31"/>
      <c r="G15" s="31"/>
      <c r="H15" s="31"/>
      <c r="I15" s="32"/>
    </row>
    <row r="16" spans="1:9" ht="22.5" customHeight="1">
      <c r="A16" s="13">
        <v>5</v>
      </c>
      <c r="B16" s="25" t="s">
        <v>48</v>
      </c>
      <c r="C16" s="13" t="s">
        <v>50</v>
      </c>
      <c r="D16" s="31"/>
      <c r="E16" s="31"/>
      <c r="F16" s="31"/>
      <c r="G16" s="31"/>
      <c r="H16" s="31"/>
      <c r="I16" s="32"/>
    </row>
    <row r="17" spans="1:9" ht="22.5" customHeight="1">
      <c r="A17" s="13"/>
      <c r="B17" s="25" t="s">
        <v>53</v>
      </c>
      <c r="C17" s="13" t="s">
        <v>50</v>
      </c>
      <c r="D17" s="31"/>
      <c r="E17" s="31"/>
      <c r="F17" s="31"/>
      <c r="G17" s="31"/>
      <c r="H17" s="31"/>
      <c r="I17" s="32"/>
    </row>
    <row r="18" spans="1:9" ht="22.5" customHeight="1">
      <c r="A18" s="13"/>
      <c r="B18" s="25" t="s">
        <v>16</v>
      </c>
      <c r="C18" s="13" t="s">
        <v>50</v>
      </c>
      <c r="D18" s="31"/>
      <c r="E18" s="31"/>
      <c r="F18" s="31"/>
      <c r="G18" s="31"/>
      <c r="H18" s="31"/>
      <c r="I18" s="32"/>
    </row>
    <row r="19" spans="1:9" ht="22.5" customHeight="1">
      <c r="A19" s="13"/>
      <c r="B19" s="25" t="s">
        <v>15</v>
      </c>
      <c r="C19" s="13" t="s">
        <v>50</v>
      </c>
      <c r="D19" s="31"/>
      <c r="E19" s="31"/>
      <c r="F19" s="31"/>
      <c r="G19" s="31"/>
      <c r="H19" s="31"/>
      <c r="I19" s="32"/>
    </row>
    <row r="20" spans="1:9" ht="54.75" customHeight="1">
      <c r="A20" s="13">
        <v>6</v>
      </c>
      <c r="B20" s="25" t="s">
        <v>49</v>
      </c>
      <c r="C20" s="13" t="s">
        <v>51</v>
      </c>
      <c r="D20" s="32">
        <f aca="true" t="shared" si="1" ref="D20:I20">(D17*D5+D18*D7+D19*(D9+D11))</f>
        <v>0</v>
      </c>
      <c r="E20" s="32">
        <f t="shared" si="1"/>
        <v>0</v>
      </c>
      <c r="F20" s="32">
        <f t="shared" si="1"/>
        <v>0</v>
      </c>
      <c r="G20" s="32">
        <f t="shared" si="1"/>
        <v>0</v>
      </c>
      <c r="H20" s="32">
        <f t="shared" si="1"/>
        <v>0</v>
      </c>
      <c r="I20" s="32">
        <f t="shared" si="1"/>
        <v>0</v>
      </c>
    </row>
    <row r="21" ht="12.75">
      <c r="B21" s="27"/>
    </row>
    <row r="22" ht="18.75">
      <c r="B22" s="10" t="s">
        <v>29</v>
      </c>
    </row>
    <row r="23" ht="12.75">
      <c r="B23" s="27"/>
    </row>
    <row r="24" ht="12.75">
      <c r="B24" s="27"/>
    </row>
    <row r="25" ht="12.75">
      <c r="B25" s="27"/>
    </row>
    <row r="26" ht="12.75">
      <c r="B26" s="27"/>
    </row>
    <row r="27" ht="12.75">
      <c r="B27" s="27"/>
    </row>
    <row r="28" ht="12.75">
      <c r="B28" s="27"/>
    </row>
    <row r="29" ht="12.75">
      <c r="B29" s="27"/>
    </row>
    <row r="30" ht="12.75">
      <c r="B30" s="27"/>
    </row>
    <row r="31" ht="12.75">
      <c r="B31" s="27"/>
    </row>
    <row r="32" ht="12.75">
      <c r="B32" s="27"/>
    </row>
    <row r="33" ht="12.75">
      <c r="B33" s="27"/>
    </row>
    <row r="34" ht="12.75">
      <c r="B34" s="27"/>
    </row>
    <row r="35" ht="12.75">
      <c r="B35" s="27"/>
    </row>
    <row r="36" ht="12.75">
      <c r="B36" s="27"/>
    </row>
    <row r="37" ht="12.75">
      <c r="B37" s="27"/>
    </row>
    <row r="38" ht="12.75">
      <c r="B38" s="27"/>
    </row>
    <row r="39" ht="12.75">
      <c r="B39" s="27"/>
    </row>
    <row r="40" ht="12.75">
      <c r="B40" s="27"/>
    </row>
    <row r="41" ht="12.75">
      <c r="B41" s="27"/>
    </row>
    <row r="42" ht="12.75">
      <c r="B42" s="27"/>
    </row>
  </sheetData>
  <sheetProtection/>
  <printOptions/>
  <pageMargins left="0.75" right="0.75" top="0.53" bottom="0.47" header="0.5" footer="0.5"/>
  <pageSetup fitToHeight="1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ilyina</dc:creator>
  <cp:keywords/>
  <dc:description/>
  <cp:lastModifiedBy>User</cp:lastModifiedBy>
  <cp:lastPrinted>2010-08-12T14:02:58Z</cp:lastPrinted>
  <dcterms:created xsi:type="dcterms:W3CDTF">2007-11-08T09:10:03Z</dcterms:created>
  <dcterms:modified xsi:type="dcterms:W3CDTF">2012-06-22T17:47:44Z</dcterms:modified>
  <cp:category/>
  <cp:version/>
  <cp:contentType/>
  <cp:contentStatus/>
</cp:coreProperties>
</file>